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\Documents\_UFSC (Casa)\Coordenacao\Atividades complementares\"/>
    </mc:Choice>
  </mc:AlternateContent>
  <xr:revisionPtr revIDLastSave="0" documentId="13_ncr:1_{A9383397-7FDA-4ABB-85F9-F1F15784F2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ulario_AC" sheetId="4" r:id="rId1"/>
  </sheets>
  <definedNames>
    <definedName name="_xlnm.Print_Area" localSheetId="0">Formulario_AC!$A$1:$F$84</definedName>
    <definedName name="_xlnm.Print_Titles" localSheetId="0">Formulario_AC!$13:$13</definedName>
  </definedNames>
  <calcPr calcId="181029"/>
</workbook>
</file>

<file path=xl/calcChain.xml><?xml version="1.0" encoding="utf-8"?>
<calcChain xmlns="http://schemas.openxmlformats.org/spreadsheetml/2006/main">
  <c r="C43" i="4" l="1"/>
  <c r="C49" i="4"/>
  <c r="D49" i="4" s="1"/>
  <c r="D17" i="4"/>
  <c r="D31" i="4" l="1"/>
  <c r="D54" i="4" l="1"/>
  <c r="D58" i="4" l="1"/>
  <c r="D38" i="4"/>
  <c r="D43" i="4" l="1"/>
  <c r="D32" i="4" l="1"/>
  <c r="D67" i="4"/>
  <c r="D66" i="4"/>
  <c r="D65" i="4"/>
  <c r="D62" i="4"/>
  <c r="D61" i="4"/>
  <c r="D60" i="4"/>
  <c r="D59" i="4"/>
  <c r="D55" i="4"/>
  <c r="D48" i="4"/>
  <c r="D42" i="4"/>
  <c r="D41" i="4"/>
  <c r="D40" i="4"/>
  <c r="D39" i="4"/>
  <c r="D37" i="4"/>
  <c r="D36" i="4"/>
  <c r="D35" i="4"/>
  <c r="D30" i="4"/>
  <c r="D27" i="4"/>
  <c r="D26" i="4"/>
  <c r="D25" i="4" s="1"/>
  <c r="D23" i="4"/>
  <c r="D22" i="4"/>
  <c r="D21" i="4"/>
  <c r="D20" i="4"/>
  <c r="D19" i="4"/>
  <c r="D18" i="4"/>
  <c r="D16" i="4"/>
  <c r="D64" i="4" l="1"/>
  <c r="D57" i="4"/>
  <c r="D34" i="4"/>
  <c r="D15" i="4"/>
  <c r="D29" i="4"/>
  <c r="D68" i="4" l="1"/>
  <c r="D6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CONCURSO</author>
  </authors>
  <commentList>
    <comment ref="C16" authorId="0" shapeId="0" xr:uid="{00000000-0006-0000-0000-000001000000}">
      <text>
        <r>
          <rPr>
            <sz val="9"/>
            <color indexed="81"/>
            <rFont val="Tahoma"/>
            <family val="2"/>
          </rPr>
          <t>Carga horária total dos eventos</t>
        </r>
      </text>
    </comment>
    <comment ref="C17" authorId="0" shapeId="0" xr:uid="{00000000-0006-0000-0000-000002000000}">
      <text>
        <r>
          <rPr>
            <sz val="9"/>
            <color indexed="81"/>
            <rFont val="Tahoma"/>
            <family val="2"/>
          </rPr>
          <t>Carga horária total dos eventos</t>
        </r>
      </text>
    </comment>
    <comment ref="C1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Número de trabalhos
</t>
        </r>
      </text>
    </comment>
    <comment ref="C19" authorId="0" shapeId="0" xr:uid="{00000000-0006-0000-0000-000004000000}">
      <text>
        <r>
          <rPr>
            <sz val="9"/>
            <color indexed="81"/>
            <rFont val="Tahoma"/>
            <family val="2"/>
          </rPr>
          <t>Número de relatórios</t>
        </r>
      </text>
    </comment>
    <comment ref="C20" authorId="0" shapeId="0" xr:uid="{00000000-0006-0000-0000-000005000000}">
      <text>
        <r>
          <rPr>
            <sz val="9"/>
            <color indexed="81"/>
            <rFont val="Tahoma"/>
            <family val="2"/>
          </rPr>
          <t>Número de publicações</t>
        </r>
      </text>
    </comment>
    <comment ref="C21" authorId="0" shapeId="0" xr:uid="{00000000-0006-0000-0000-000006000000}">
      <text>
        <r>
          <rPr>
            <sz val="9"/>
            <color indexed="81"/>
            <rFont val="Tahoma"/>
            <family val="2"/>
          </rPr>
          <t>Número de publicações</t>
        </r>
      </text>
    </comment>
    <comment ref="C22" authorId="0" shapeId="0" xr:uid="{00000000-0006-0000-0000-000007000000}">
      <text>
        <r>
          <rPr>
            <sz val="9"/>
            <color indexed="81"/>
            <rFont val="Tahoma"/>
            <family val="2"/>
          </rPr>
          <t>Número de publicações</t>
        </r>
      </text>
    </comment>
    <comment ref="C23" authorId="0" shapeId="0" xr:uid="{00000000-0006-0000-0000-000008000000}">
      <text>
        <r>
          <rPr>
            <sz val="9"/>
            <color indexed="81"/>
            <rFont val="Tahoma"/>
            <family val="2"/>
          </rPr>
          <t>Número de defesas</t>
        </r>
      </text>
    </comment>
    <comment ref="C26" authorId="0" shapeId="0" xr:uid="{00000000-0006-0000-0000-000009000000}">
      <text>
        <r>
          <rPr>
            <sz val="9"/>
            <color indexed="81"/>
            <rFont val="Tahoma"/>
            <family val="2"/>
          </rPr>
          <t>Número total de horas</t>
        </r>
      </text>
    </comment>
    <comment ref="C27" authorId="0" shapeId="0" xr:uid="{00000000-0006-0000-0000-00000A000000}">
      <text>
        <r>
          <rPr>
            <sz val="9"/>
            <color indexed="81"/>
            <rFont val="Tahoma"/>
            <family val="2"/>
          </rPr>
          <t>Número total de horas</t>
        </r>
      </text>
    </comment>
    <comment ref="C30" authorId="0" shapeId="0" xr:uid="{00000000-0006-0000-0000-00000B000000}">
      <text>
        <r>
          <rPr>
            <sz val="9"/>
            <color indexed="81"/>
            <rFont val="Tahoma"/>
            <family val="2"/>
          </rPr>
          <t>Número de semestres</t>
        </r>
      </text>
    </comment>
    <comment ref="C31" authorId="0" shapeId="0" xr:uid="{00000000-0006-0000-0000-00000C000000}">
      <text>
        <r>
          <rPr>
            <sz val="9"/>
            <color indexed="81"/>
            <rFont val="Tahoma"/>
            <family val="2"/>
          </rPr>
          <t>Carga horária</t>
        </r>
      </text>
    </comment>
    <comment ref="C32" authorId="0" shapeId="0" xr:uid="{00000000-0006-0000-0000-00000D000000}">
      <text>
        <r>
          <rPr>
            <sz val="9"/>
            <color indexed="81"/>
            <rFont val="Tahoma"/>
            <family val="2"/>
          </rPr>
          <t>Carga horária total dos cursos</t>
        </r>
      </text>
    </comment>
    <comment ref="C35" authorId="0" shapeId="0" xr:uid="{00000000-0006-0000-0000-00000E000000}">
      <text>
        <r>
          <rPr>
            <sz val="9"/>
            <color indexed="81"/>
            <rFont val="Tahoma"/>
            <family val="2"/>
          </rPr>
          <t>Número de visitas</t>
        </r>
      </text>
    </comment>
    <comment ref="C36" authorId="0" shapeId="0" xr:uid="{00000000-0006-0000-0000-00000F000000}">
      <text>
        <r>
          <rPr>
            <sz val="9"/>
            <color indexed="81"/>
            <rFont val="Tahoma"/>
            <family val="2"/>
          </rPr>
          <t>Número de semestres</t>
        </r>
      </text>
    </comment>
    <comment ref="C37" authorId="0" shapeId="0" xr:uid="{00000000-0006-0000-0000-000010000000}">
      <text>
        <r>
          <rPr>
            <sz val="9"/>
            <color indexed="81"/>
            <rFont val="Tahoma"/>
            <family val="2"/>
          </rPr>
          <t>Número de meses</t>
        </r>
      </text>
    </comment>
    <comment ref="C38" authorId="0" shapeId="0" xr:uid="{00000000-0006-0000-0000-000011000000}">
      <text>
        <r>
          <rPr>
            <sz val="9"/>
            <color indexed="81"/>
            <rFont val="Tahoma"/>
            <family val="2"/>
          </rPr>
          <t>Carga horária total das disciplinas</t>
        </r>
      </text>
    </comment>
    <comment ref="C39" authorId="0" shapeId="0" xr:uid="{00000000-0006-0000-0000-000012000000}">
      <text>
        <r>
          <rPr>
            <sz val="9"/>
            <color indexed="81"/>
            <rFont val="Tahoma"/>
            <family val="2"/>
          </rPr>
          <t>Carga horária total das disciplinas</t>
        </r>
      </text>
    </comment>
    <comment ref="C40" authorId="0" shapeId="0" xr:uid="{00000000-0006-0000-0000-000013000000}">
      <text>
        <r>
          <rPr>
            <sz val="9"/>
            <color indexed="81"/>
            <rFont val="Tahoma"/>
            <family val="2"/>
          </rPr>
          <t>Carga horária total dos eventos</t>
        </r>
      </text>
    </comment>
    <comment ref="C41" authorId="0" shapeId="0" xr:uid="{00000000-0006-0000-0000-000014000000}">
      <text>
        <r>
          <rPr>
            <sz val="9"/>
            <color indexed="81"/>
            <rFont val="Tahoma"/>
            <family val="2"/>
          </rPr>
          <t>Número de trabalhos</t>
        </r>
      </text>
    </comment>
    <comment ref="C42" authorId="0" shapeId="0" xr:uid="{00000000-0006-0000-0000-000015000000}">
      <text>
        <r>
          <rPr>
            <sz val="9"/>
            <color indexed="81"/>
            <rFont val="Tahoma"/>
            <family val="2"/>
          </rPr>
          <t>Número de palestras</t>
        </r>
      </text>
    </comment>
    <comment ref="C43" authorId="0" shapeId="0" xr:uid="{00000000-0006-0000-0000-000016000000}">
      <text>
        <r>
          <rPr>
            <sz val="9"/>
            <color indexed="81"/>
            <rFont val="Tahoma"/>
            <family val="2"/>
          </rPr>
          <t>Carga horária total dos cursos</t>
        </r>
      </text>
    </comment>
    <comment ref="B47" authorId="0" shapeId="0" xr:uid="{00000000-0006-0000-0000-000017000000}">
      <text>
        <r>
          <rPr>
            <sz val="9"/>
            <color indexed="81"/>
            <rFont val="Tahoma"/>
            <family val="2"/>
          </rPr>
          <t>Somar as outras cargas horárias, para mais cursos</t>
        </r>
      </text>
    </comment>
    <comment ref="C48" authorId="0" shapeId="0" xr:uid="{00000000-0006-0000-0000-000018000000}">
      <text>
        <r>
          <rPr>
            <sz val="9"/>
            <color indexed="81"/>
            <rFont val="Tahoma"/>
            <family val="2"/>
          </rPr>
          <t>Número de eventos</t>
        </r>
      </text>
    </comment>
    <comment ref="C49" authorId="0" shapeId="0" xr:uid="{00000000-0006-0000-0000-000019000000}">
      <text>
        <r>
          <rPr>
            <sz val="9"/>
            <color indexed="81"/>
            <rFont val="Tahoma"/>
            <family val="2"/>
          </rPr>
          <t>Carga horária total das palestras</t>
        </r>
      </text>
    </comment>
    <comment ref="B53" authorId="0" shapeId="0" xr:uid="{00000000-0006-0000-0000-00001A000000}">
      <text>
        <r>
          <rPr>
            <sz val="9"/>
            <color indexed="81"/>
            <rFont val="Tahoma"/>
            <family val="2"/>
          </rPr>
          <t>Somar as outras cargas horárias, para mais palestras</t>
        </r>
      </text>
    </comment>
    <comment ref="C54" authorId="0" shapeId="0" xr:uid="{00000000-0006-0000-0000-00001B000000}">
      <text>
        <r>
          <rPr>
            <sz val="9"/>
            <color indexed="81"/>
            <rFont val="Tahoma"/>
            <family val="2"/>
          </rPr>
          <t>Número de semestres</t>
        </r>
      </text>
    </comment>
    <comment ref="C55" authorId="0" shapeId="0" xr:uid="{00000000-0006-0000-0000-00001C000000}">
      <text>
        <r>
          <rPr>
            <sz val="9"/>
            <color indexed="81"/>
            <rFont val="Tahoma"/>
            <family val="2"/>
          </rPr>
          <t>Número de defesas</t>
        </r>
      </text>
    </comment>
    <comment ref="C58" authorId="0" shapeId="0" xr:uid="{00000000-0006-0000-0000-00001D000000}">
      <text>
        <r>
          <rPr>
            <sz val="9"/>
            <color indexed="81"/>
            <rFont val="Tahoma"/>
            <family val="2"/>
          </rPr>
          <t>Número de semestres</t>
        </r>
      </text>
    </comment>
    <comment ref="C59" authorId="0" shapeId="0" xr:uid="{00000000-0006-0000-0000-00001E000000}">
      <text>
        <r>
          <rPr>
            <sz val="9"/>
            <color indexed="81"/>
            <rFont val="Tahoma"/>
            <family val="2"/>
          </rPr>
          <t>Número de semestres</t>
        </r>
      </text>
    </comment>
    <comment ref="C60" authorId="0" shapeId="0" xr:uid="{00000000-0006-0000-0000-00001F000000}">
      <text>
        <r>
          <rPr>
            <sz val="9"/>
            <color indexed="81"/>
            <rFont val="Tahoma"/>
            <family val="2"/>
          </rPr>
          <t>Número de eventos</t>
        </r>
      </text>
    </comment>
    <comment ref="C61" authorId="0" shapeId="0" xr:uid="{00000000-0006-0000-0000-000020000000}">
      <text>
        <r>
          <rPr>
            <sz val="9"/>
            <color indexed="81"/>
            <rFont val="Tahoma"/>
            <family val="2"/>
          </rPr>
          <t>Número total de horas</t>
        </r>
      </text>
    </comment>
    <comment ref="C62" authorId="0" shapeId="0" xr:uid="{00000000-0006-0000-0000-000021000000}">
      <text>
        <r>
          <rPr>
            <sz val="9"/>
            <color indexed="81"/>
            <rFont val="Tahoma"/>
            <family val="2"/>
          </rPr>
          <t>Carga horária total</t>
        </r>
      </text>
    </comment>
    <comment ref="C65" authorId="0" shapeId="0" xr:uid="{00000000-0006-0000-0000-000022000000}">
      <text>
        <r>
          <rPr>
            <sz val="9"/>
            <color indexed="81"/>
            <rFont val="Tahoma"/>
            <family val="2"/>
          </rPr>
          <t>Carga horária total dos cursos</t>
        </r>
      </text>
    </comment>
    <comment ref="C66" authorId="0" shapeId="0" xr:uid="{00000000-0006-0000-0000-000023000000}">
      <text>
        <r>
          <rPr>
            <sz val="9"/>
            <color indexed="81"/>
            <rFont val="Tahoma"/>
            <family val="2"/>
          </rPr>
          <t>Número de eventos</t>
        </r>
      </text>
    </comment>
    <comment ref="C67" authorId="0" shapeId="0" xr:uid="{00000000-0006-0000-0000-000024000000}">
      <text>
        <r>
          <rPr>
            <sz val="9"/>
            <color indexed="81"/>
            <rFont val="Tahoma"/>
            <family val="2"/>
          </rPr>
          <t>Número de semestres</t>
        </r>
      </text>
    </comment>
  </commentList>
</comments>
</file>

<file path=xl/sharedStrings.xml><?xml version="1.0" encoding="utf-8"?>
<sst xmlns="http://schemas.openxmlformats.org/spreadsheetml/2006/main" count="145" uniqueCount="123">
  <si>
    <t>Formulário de Validação de Atividades Complementares</t>
  </si>
  <si>
    <t>Matrícula</t>
  </si>
  <si>
    <t>Nome</t>
  </si>
  <si>
    <t>Email</t>
  </si>
  <si>
    <t>Tipo de atividade complementar</t>
  </si>
  <si>
    <t>Requisito</t>
  </si>
  <si>
    <t>Número de horas</t>
  </si>
  <si>
    <t xml:space="preserve">Total de horas realizado  </t>
  </si>
  <si>
    <t>h/a</t>
  </si>
  <si>
    <t xml:space="preserve">Ao entregar este documento à secretaria, o aluno atesta que os comprovantes estão baseados em documentos autênticos, sabendo que a fraude é crime grave, passível de punição regimental e criminal. </t>
  </si>
  <si>
    <t>Data</t>
  </si>
  <si>
    <t xml:space="preserve">                 /                 / </t>
  </si>
  <si>
    <t>Engenharia Automotiva</t>
  </si>
  <si>
    <t>Rua Dona Francisca, 8300 – Bloco U, Zona Industrial Norte, Joinville/SC,  F: 47 3204-2643</t>
  </si>
  <si>
    <t xml:space="preserve">O(a) requerente, acima identificado(a), solicita à Coordenação do curso da Engenharia Automotiva da UFSC, a validação da carga-horária abaixo identificada das atividades complementares, conforme os comprovantes exigidos à este fim. </t>
  </si>
  <si>
    <t>Iniciação Científica</t>
  </si>
  <si>
    <t>Termo de ortoga ou declaração do professor orientador</t>
  </si>
  <si>
    <t>Bolsista PIBIC/PIBIT/ICV</t>
  </si>
  <si>
    <t>Carta de aceite do artigo</t>
  </si>
  <si>
    <t>Atividades Profissionais</t>
  </si>
  <si>
    <t>Intercâmbio Nacional / Internacional</t>
  </si>
  <si>
    <t>Máx. 120h</t>
  </si>
  <si>
    <t>Certificado</t>
  </si>
  <si>
    <t>Termo de ortoga ou certificado</t>
  </si>
  <si>
    <t>Atividades Acadêmicas</t>
  </si>
  <si>
    <t xml:space="preserve">Declaração assinada pelo professor </t>
  </si>
  <si>
    <t>Certificado e/ou declaração do professor</t>
  </si>
  <si>
    <t xml:space="preserve">Atividades de Extensão e Ação Social </t>
  </si>
  <si>
    <t>Organização de Eventos não academico</t>
  </si>
  <si>
    <t>Declaração do professor orientador</t>
  </si>
  <si>
    <t>Atividades Esportivas e Culturais</t>
  </si>
  <si>
    <t>Cursos de língua / informatica</t>
  </si>
  <si>
    <t>Probolsa</t>
  </si>
  <si>
    <t>Certificado SIARE com horas totais de estágio</t>
  </si>
  <si>
    <t>Carteira de Trabalho ou contrato assinado com declaração de horas totais</t>
  </si>
  <si>
    <t>Certificado com total de horas</t>
  </si>
  <si>
    <t>Certificado de apresentação</t>
  </si>
  <si>
    <t>Certificado de participação</t>
  </si>
  <si>
    <t>Portaria ou documento comprobatório</t>
  </si>
  <si>
    <t>Declaração do professor da disciplina com carga horária ou histórico escolar</t>
  </si>
  <si>
    <t>Certificado ou declaração do professor</t>
  </si>
  <si>
    <t>Certificado ou declaração</t>
  </si>
  <si>
    <t>Participações em evento científico como ouvinte</t>
  </si>
  <si>
    <t>Apresentações de trabalho</t>
  </si>
  <si>
    <t>Publicações em anais de evento científico</t>
  </si>
  <si>
    <t>Publicações em períodico nacional</t>
  </si>
  <si>
    <t>Publicações em períodico internacional</t>
  </si>
  <si>
    <t xml:space="preserve">Estágios curricular não obrigatório na área do curso </t>
  </si>
  <si>
    <t>Trabalhos com vínculo empregatício na área do curso e não utilizado para validar estágio obrigatório</t>
  </si>
  <si>
    <t xml:space="preserve">Programas de Intercâmbio para aproveitamento de créditos </t>
  </si>
  <si>
    <t>Programas de Intercâmbio de curso de idiomas no exterior</t>
  </si>
  <si>
    <t>Participações em visitas técnicas</t>
  </si>
  <si>
    <t>Participações em órgãos de representação estudantil (Diretórios, Centros, Atlética,), Colegiados  e Conselhos da UFSC</t>
  </si>
  <si>
    <t>Monitorias</t>
  </si>
  <si>
    <t>Disciplinas cursada em cursos de pós-graduação, com aprovação, desde que não seja usada para validar disciplina do curso</t>
  </si>
  <si>
    <t>Participações em congressos e seminários técnico</t>
  </si>
  <si>
    <t>Apresentações de trabalhos em eventos técnicos</t>
  </si>
  <si>
    <t>Apresentações de Palestras técnicas</t>
  </si>
  <si>
    <t>Participações de cursos na área do curso, de fundamento técnico-científico</t>
  </si>
  <si>
    <t>Participações na organização de eventos acadêmicos ou técnico-científicos</t>
  </si>
  <si>
    <t>Participações em palestras técnicas</t>
  </si>
  <si>
    <t>Participações no PET desde que não seja considerado em outro item</t>
  </si>
  <si>
    <t xml:space="preserve">Participações como ouvinte em defesa do TCC do curso </t>
  </si>
  <si>
    <t>Participações  em projetos de extensão cadastrados no sistema Sigpex</t>
  </si>
  <si>
    <t>Participações efetiva em trabalho voluntário</t>
  </si>
  <si>
    <t>Apresentações de palestras e seminário e Instrutor em cursos, desde que não remunerados e desde que não façam parte de projetos cadastrados no Sigpex</t>
  </si>
  <si>
    <t>Participações efetiva em grupos artísticos e culturais</t>
  </si>
  <si>
    <t>Curso 1</t>
  </si>
  <si>
    <t>Curso 2</t>
  </si>
  <si>
    <t>Curso 3</t>
  </si>
  <si>
    <t>Curso 4</t>
  </si>
  <si>
    <t>Palestra 1</t>
  </si>
  <si>
    <t>Palestra 2</t>
  </si>
  <si>
    <t>Palestra 3</t>
  </si>
  <si>
    <t>Palestra 4</t>
  </si>
  <si>
    <t>Máx. 160h</t>
  </si>
  <si>
    <t>0,5 h por hora de evento ou 8h quando não constar carga horária</t>
  </si>
  <si>
    <t>45 h por semestre de projeto com relatório de atividades</t>
  </si>
  <si>
    <t>30 h por 360 horas de estágio</t>
  </si>
  <si>
    <t>30 h  por 360 horas de trabalho</t>
  </si>
  <si>
    <t>30 h por semestre</t>
  </si>
  <si>
    <t>0,5 h por hora de curso (máximo 20h)</t>
  </si>
  <si>
    <t>2 h por visita</t>
  </si>
  <si>
    <t>10 h por semestre</t>
  </si>
  <si>
    <t>5 h por mês</t>
  </si>
  <si>
    <t>1 h por hora da disciplina</t>
  </si>
  <si>
    <t>1 h por hora de evento ou 10h quando não constar carga horária</t>
  </si>
  <si>
    <t>10 h por evento</t>
  </si>
  <si>
    <t>Máx. 20h</t>
  </si>
  <si>
    <t>h</t>
  </si>
  <si>
    <t>Carga horária requerida 180h  =  216h/a</t>
  </si>
  <si>
    <t>Disciplina(s) cursada(s) em outros cursos de graduação e disciplina(s) optativa(s) excedente(s), com aprovação, desde que não seja usada para validar disciplina do curso</t>
  </si>
  <si>
    <t>5/6 h por hora da disciplina</t>
  </si>
  <si>
    <t>10 h por trabalho</t>
  </si>
  <si>
    <t>10 h por palestra</t>
  </si>
  <si>
    <t>0,5 h por hora</t>
  </si>
  <si>
    <t>20 h por evento</t>
  </si>
  <si>
    <t>1,0 h por hora</t>
  </si>
  <si>
    <t>10 h por trabalho ou poster</t>
  </si>
  <si>
    <t>10 h por publicação</t>
  </si>
  <si>
    <t>15 h por publicação</t>
  </si>
  <si>
    <t>30 h por publicação</t>
  </si>
  <si>
    <t>1 h por defesa e arguição</t>
  </si>
  <si>
    <t>1 h por defesa e arguição (máx. 15h)</t>
  </si>
  <si>
    <t>45 h por semestre de projeto com relatorio de atividades</t>
  </si>
  <si>
    <t>1 h por hora dedicada (máx. 20h)</t>
  </si>
  <si>
    <t>1 h por hora   (máx. 5h)</t>
  </si>
  <si>
    <t>4 h por evento</t>
  </si>
  <si>
    <t>20 h por semestre</t>
  </si>
  <si>
    <t xml:space="preserve"> 45 h por semestre de projeto</t>
  </si>
  <si>
    <t>Participações em grupos esportivos ou competição representando a UFSC ou o Centro</t>
  </si>
  <si>
    <t>Declaração assinada pela Secretaria do Curso</t>
  </si>
  <si>
    <t>Participações como ouvinte em defesa do programa de Pós do Centro</t>
  </si>
  <si>
    <t>Declaração da Secretaria do Curso</t>
  </si>
  <si>
    <t xml:space="preserve">45 h por semestre </t>
  </si>
  <si>
    <t>Declaração ou certificado com carga horária</t>
  </si>
  <si>
    <t>Cursos de formação complementar no exterior</t>
  </si>
  <si>
    <t>1,0 h por hora de evento ou 8h quando não constar carga horária</t>
  </si>
  <si>
    <t>1,0 h por hora de curso</t>
  </si>
  <si>
    <r>
      <rPr>
        <sz val="11"/>
        <color theme="10"/>
        <rFont val="Calibri"/>
        <family val="2"/>
        <scheme val="minor"/>
      </rPr>
      <t xml:space="preserve">                      </t>
    </r>
    <r>
      <rPr>
        <u/>
        <sz val="11"/>
        <color theme="10"/>
        <rFont val="Calibri"/>
        <family val="2"/>
        <scheme val="minor"/>
      </rPr>
      <t>Assinatura Digital para entrega online do formulário.</t>
    </r>
  </si>
  <si>
    <t>Carga horária validada</t>
  </si>
  <si>
    <t>Aluno:</t>
  </si>
  <si>
    <t>Coordenação: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</si>
</sst>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Alignment="1" applyProtection="1">
      <alignment horizontal="right"/>
    </xf>
    <xf numFmtId="0" fontId="1" fillId="0" borderId="0" xfId="0" applyFont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Protection="1"/>
    <xf numFmtId="0" fontId="0" fillId="0" borderId="0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" fillId="0" borderId="6" xfId="0" applyFont="1" applyBorder="1" applyProtection="1"/>
    <xf numFmtId="0" fontId="1" fillId="0" borderId="0" xfId="0" applyFont="1" applyBorder="1" applyAlignment="1" applyProtection="1"/>
    <xf numFmtId="0" fontId="1" fillId="4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wrapText="1" indent="1"/>
    </xf>
    <xf numFmtId="0" fontId="0" fillId="0" borderId="9" xfId="0" applyBorder="1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wrapText="1" indent="1"/>
    </xf>
    <xf numFmtId="0" fontId="0" fillId="0" borderId="12" xfId="0" applyBorder="1" applyAlignment="1" applyProtection="1">
      <alignment horizontal="left" vertical="center" wrapText="1" indent="1"/>
    </xf>
    <xf numFmtId="0" fontId="0" fillId="0" borderId="13" xfId="0" applyBorder="1" applyAlignment="1" applyProtection="1">
      <alignment vertical="center" wrapText="1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 inden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 wrapText="1" indent="1"/>
    </xf>
    <xf numFmtId="0" fontId="0" fillId="0" borderId="1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wrapText="1"/>
    </xf>
    <xf numFmtId="0" fontId="5" fillId="0" borderId="16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indent="6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Border="1" applyAlignment="1" applyProtection="1">
      <alignment horizontal="left"/>
    </xf>
    <xf numFmtId="0" fontId="0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 wrapText="1"/>
    </xf>
    <xf numFmtId="164" fontId="1" fillId="4" borderId="11" xfId="0" applyNumberFormat="1" applyFont="1" applyFill="1" applyBorder="1" applyAlignment="1" applyProtection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wrapText="1" indent="2"/>
    </xf>
    <xf numFmtId="164" fontId="0" fillId="0" borderId="1" xfId="0" applyNumberFormat="1" applyBorder="1" applyAlignment="1" applyProtection="1">
      <alignment horizontal="center"/>
    </xf>
    <xf numFmtId="164" fontId="0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6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0" fillId="0" borderId="18" xfId="0" applyBorder="1" applyAlignment="1" applyProtection="1">
      <alignment horizontal="left" vertical="center" wrapText="1" indent="1"/>
    </xf>
    <xf numFmtId="0" fontId="0" fillId="0" borderId="7" xfId="0" applyBorder="1" applyAlignment="1" applyProtection="1">
      <alignment horizontal="left" vertical="center" wrapText="1" indent="1"/>
    </xf>
    <xf numFmtId="0" fontId="0" fillId="0" borderId="12" xfId="0" applyBorder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1" fillId="0" borderId="19" xfId="0" applyFont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/>
    </xf>
    <xf numFmtId="0" fontId="0" fillId="0" borderId="2" xfId="0" applyBorder="1" applyAlignment="1" applyProtection="1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/>
    <xf numFmtId="0" fontId="0" fillId="0" borderId="2" xfId="0" applyBorder="1" applyProtection="1"/>
  </cellXfs>
  <cellStyles count="2">
    <cellStyle name="Hiperlink" xfId="1" builtinId="8"/>
    <cellStyle name="Normal" xfId="0" builtinId="0"/>
  </cellStyles>
  <dxfs count="8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142879</xdr:rowOff>
    </xdr:from>
    <xdr:to>
      <xdr:col>0</xdr:col>
      <xdr:colOff>1629525</xdr:colOff>
      <xdr:row>2</xdr:row>
      <xdr:rowOff>41787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2879"/>
          <a:ext cx="1620000" cy="384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ufsc.br/ajuda/como-assinar-um-documento-pdf-digitalmente-usando-o-siscd-onlin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3"/>
  <sheetViews>
    <sheetView showGridLines="0" tabSelected="1" workbookViewId="0">
      <selection activeCell="B7" sqref="B7:E7"/>
    </sheetView>
  </sheetViews>
  <sheetFormatPr defaultRowHeight="15" x14ac:dyDescent="0.25"/>
  <cols>
    <col min="1" max="1" width="29.5703125" style="1" customWidth="1"/>
    <col min="2" max="2" width="25.5703125" style="1" customWidth="1"/>
    <col min="3" max="3" width="13.85546875" style="10" customWidth="1"/>
    <col min="4" max="4" width="14.85546875" style="11" customWidth="1"/>
    <col min="5" max="5" width="40.140625" style="1" customWidth="1"/>
    <col min="6" max="16384" width="9.140625" style="1"/>
  </cols>
  <sheetData>
    <row r="2" spans="1:5" ht="23.25" x14ac:dyDescent="0.35">
      <c r="B2" s="76" t="s">
        <v>12</v>
      </c>
      <c r="C2" s="76"/>
      <c r="D2" s="76"/>
      <c r="E2" s="76"/>
    </row>
    <row r="3" spans="1:5" x14ac:dyDescent="0.25">
      <c r="B3" s="77" t="s">
        <v>13</v>
      </c>
      <c r="C3" s="77"/>
      <c r="D3" s="77"/>
      <c r="E3" s="77"/>
    </row>
    <row r="4" spans="1:5" x14ac:dyDescent="0.25">
      <c r="B4" s="2"/>
      <c r="C4" s="2"/>
      <c r="D4" s="2"/>
      <c r="E4" s="2"/>
    </row>
    <row r="5" spans="1:5" ht="23.25" x14ac:dyDescent="0.35">
      <c r="A5" s="76" t="s">
        <v>0</v>
      </c>
      <c r="B5" s="76"/>
      <c r="C5" s="76"/>
      <c r="D5" s="76"/>
      <c r="E5" s="76"/>
    </row>
    <row r="7" spans="1:5" ht="20.25" customHeight="1" x14ac:dyDescent="0.25">
      <c r="A7" s="58" t="s">
        <v>2</v>
      </c>
      <c r="B7" s="78"/>
      <c r="C7" s="78"/>
      <c r="D7" s="78"/>
      <c r="E7" s="78"/>
    </row>
    <row r="8" spans="1:5" x14ac:dyDescent="0.25">
      <c r="A8" s="58" t="s">
        <v>1</v>
      </c>
      <c r="B8" s="15"/>
      <c r="C8" s="10" t="s">
        <v>3</v>
      </c>
      <c r="D8" s="79"/>
      <c r="E8" s="79"/>
    </row>
    <row r="10" spans="1:5" ht="15" customHeight="1" x14ac:dyDescent="0.25">
      <c r="A10" s="75" t="s">
        <v>14</v>
      </c>
      <c r="B10" s="75"/>
      <c r="C10" s="75"/>
      <c r="D10" s="75"/>
      <c r="E10" s="75"/>
    </row>
    <row r="11" spans="1:5" ht="33" customHeight="1" x14ac:dyDescent="0.25">
      <c r="A11" s="75"/>
      <c r="B11" s="75"/>
      <c r="C11" s="75"/>
      <c r="D11" s="75"/>
      <c r="E11" s="75"/>
    </row>
    <row r="13" spans="1:5" s="4" customFormat="1" ht="30" x14ac:dyDescent="0.25">
      <c r="A13" s="17" t="s">
        <v>4</v>
      </c>
      <c r="B13" s="17" t="s">
        <v>5</v>
      </c>
      <c r="C13" s="17"/>
      <c r="D13" s="17" t="s">
        <v>6</v>
      </c>
      <c r="E13" s="18"/>
    </row>
    <row r="14" spans="1:5" s="61" customFormat="1" x14ac:dyDescent="0.25">
      <c r="A14" s="60"/>
      <c r="B14" s="60"/>
      <c r="C14" s="60"/>
      <c r="D14" s="60"/>
    </row>
    <row r="15" spans="1:5" s="4" customFormat="1" ht="15.75" thickBot="1" x14ac:dyDescent="0.3">
      <c r="A15" s="82" t="s">
        <v>15</v>
      </c>
      <c r="B15" s="83"/>
      <c r="C15" s="59" t="s">
        <v>75</v>
      </c>
      <c r="D15" s="23">
        <f>IF(SUM(D16:D23)&gt;160,160,SUM(D16:D23))</f>
        <v>0</v>
      </c>
      <c r="E15" s="21"/>
    </row>
    <row r="16" spans="1:5" ht="30" x14ac:dyDescent="0.25">
      <c r="A16" s="48" t="s">
        <v>42</v>
      </c>
      <c r="B16" s="39" t="s">
        <v>37</v>
      </c>
      <c r="C16" s="40"/>
      <c r="D16" s="41">
        <f>C16*0.5</f>
        <v>0</v>
      </c>
      <c r="E16" s="42" t="s">
        <v>76</v>
      </c>
    </row>
    <row r="17" spans="1:5" ht="30" x14ac:dyDescent="0.25">
      <c r="A17" s="48" t="s">
        <v>42</v>
      </c>
      <c r="B17" s="39" t="s">
        <v>37</v>
      </c>
      <c r="C17" s="40"/>
      <c r="D17" s="41">
        <f>C17*1</f>
        <v>0</v>
      </c>
      <c r="E17" s="42" t="s">
        <v>117</v>
      </c>
    </row>
    <row r="18" spans="1:5" ht="30" x14ac:dyDescent="0.25">
      <c r="A18" s="43" t="s">
        <v>43</v>
      </c>
      <c r="B18" s="44" t="s">
        <v>36</v>
      </c>
      <c r="C18" s="45"/>
      <c r="D18" s="46">
        <f>C18*10</f>
        <v>0</v>
      </c>
      <c r="E18" s="47" t="s">
        <v>98</v>
      </c>
    </row>
    <row r="19" spans="1:5" ht="45" x14ac:dyDescent="0.25">
      <c r="A19" s="43" t="s">
        <v>17</v>
      </c>
      <c r="B19" s="44" t="s">
        <v>16</v>
      </c>
      <c r="C19" s="45"/>
      <c r="D19" s="46">
        <f>C19*45</f>
        <v>0</v>
      </c>
      <c r="E19" s="47" t="s">
        <v>77</v>
      </c>
    </row>
    <row r="20" spans="1:5" ht="30" x14ac:dyDescent="0.25">
      <c r="A20" s="43" t="s">
        <v>44</v>
      </c>
      <c r="B20" s="44" t="s">
        <v>18</v>
      </c>
      <c r="C20" s="45"/>
      <c r="D20" s="46">
        <f>C20*10</f>
        <v>0</v>
      </c>
      <c r="E20" s="47" t="s">
        <v>99</v>
      </c>
    </row>
    <row r="21" spans="1:5" ht="30" x14ac:dyDescent="0.25">
      <c r="A21" s="34" t="s">
        <v>45</v>
      </c>
      <c r="B21" s="19" t="s">
        <v>18</v>
      </c>
      <c r="C21" s="13"/>
      <c r="D21" s="5">
        <f>C21*15</f>
        <v>0</v>
      </c>
      <c r="E21" s="7" t="s">
        <v>100</v>
      </c>
    </row>
    <row r="22" spans="1:5" ht="30" x14ac:dyDescent="0.25">
      <c r="A22" s="43" t="s">
        <v>46</v>
      </c>
      <c r="B22" s="44" t="s">
        <v>18</v>
      </c>
      <c r="C22" s="45"/>
      <c r="D22" s="46">
        <f>C22*30</f>
        <v>0</v>
      </c>
      <c r="E22" s="47" t="s">
        <v>101</v>
      </c>
    </row>
    <row r="23" spans="1:5" ht="45" x14ac:dyDescent="0.25">
      <c r="A23" s="36" t="s">
        <v>112</v>
      </c>
      <c r="B23" s="20" t="s">
        <v>111</v>
      </c>
      <c r="C23" s="14"/>
      <c r="D23" s="8">
        <f>C23*1</f>
        <v>0</v>
      </c>
      <c r="E23" s="9" t="s">
        <v>102</v>
      </c>
    </row>
    <row r="24" spans="1:5" x14ac:dyDescent="0.25">
      <c r="A24" s="34"/>
      <c r="B24" s="19"/>
      <c r="C24" s="29"/>
      <c r="D24" s="5"/>
      <c r="E24" s="7"/>
    </row>
    <row r="25" spans="1:5" ht="15.75" thickBot="1" x14ac:dyDescent="0.3">
      <c r="A25" s="82" t="s">
        <v>19</v>
      </c>
      <c r="B25" s="83"/>
      <c r="C25" s="59" t="s">
        <v>21</v>
      </c>
      <c r="D25" s="67">
        <f>IF(SUM(D26:D27)&gt;120,120,SUM(D26:D27))</f>
        <v>0</v>
      </c>
      <c r="E25" s="6"/>
    </row>
    <row r="26" spans="1:5" ht="30" x14ac:dyDescent="0.25">
      <c r="A26" s="38" t="s">
        <v>47</v>
      </c>
      <c r="B26" s="39" t="s">
        <v>33</v>
      </c>
      <c r="C26" s="40"/>
      <c r="D26" s="65">
        <f>C26*30/360</f>
        <v>0</v>
      </c>
      <c r="E26" s="42" t="s">
        <v>78</v>
      </c>
    </row>
    <row r="27" spans="1:5" ht="60" x14ac:dyDescent="0.25">
      <c r="A27" s="36" t="s">
        <v>48</v>
      </c>
      <c r="B27" s="20" t="s">
        <v>34</v>
      </c>
      <c r="C27" s="14"/>
      <c r="D27" s="66">
        <f>C27*30/360</f>
        <v>0</v>
      </c>
      <c r="E27" s="9" t="s">
        <v>79</v>
      </c>
    </row>
    <row r="28" spans="1:5" x14ac:dyDescent="0.25">
      <c r="A28" s="34"/>
      <c r="B28" s="19"/>
      <c r="C28" s="29"/>
      <c r="D28" s="5"/>
      <c r="E28" s="7"/>
    </row>
    <row r="29" spans="1:5" ht="15.75" thickBot="1" x14ac:dyDescent="0.3">
      <c r="A29" s="82" t="s">
        <v>20</v>
      </c>
      <c r="B29" s="83"/>
      <c r="C29" s="59" t="s">
        <v>21</v>
      </c>
      <c r="D29" s="23">
        <f>IF(SUM(D30:D32)&gt;120,120,SUM(D30:D32))</f>
        <v>0</v>
      </c>
      <c r="E29" s="6"/>
    </row>
    <row r="30" spans="1:5" ht="30.75" customHeight="1" x14ac:dyDescent="0.25">
      <c r="A30" s="38" t="s">
        <v>49</v>
      </c>
      <c r="B30" s="39" t="s">
        <v>23</v>
      </c>
      <c r="C30" s="40"/>
      <c r="D30" s="50">
        <f>C30*30</f>
        <v>0</v>
      </c>
      <c r="E30" s="42" t="s">
        <v>80</v>
      </c>
    </row>
    <row r="31" spans="1:5" ht="30" x14ac:dyDescent="0.25">
      <c r="A31" s="48" t="s">
        <v>116</v>
      </c>
      <c r="B31" s="73" t="s">
        <v>115</v>
      </c>
      <c r="C31" s="40"/>
      <c r="D31" s="50">
        <f>C31</f>
        <v>0</v>
      </c>
      <c r="E31" s="47" t="s">
        <v>118</v>
      </c>
    </row>
    <row r="32" spans="1:5" ht="30" x14ac:dyDescent="0.25">
      <c r="A32" s="36" t="s">
        <v>50</v>
      </c>
      <c r="B32" s="20" t="s">
        <v>35</v>
      </c>
      <c r="C32" s="14"/>
      <c r="D32" s="33">
        <f>IF(C32*0.5&gt;20,20,C32*0.5)</f>
        <v>0</v>
      </c>
      <c r="E32" s="9" t="s">
        <v>81</v>
      </c>
    </row>
    <row r="33" spans="1:5" x14ac:dyDescent="0.25">
      <c r="A33" s="34"/>
      <c r="B33" s="19"/>
      <c r="C33" s="29"/>
      <c r="D33" s="28"/>
      <c r="E33" s="7"/>
    </row>
    <row r="34" spans="1:5" ht="15.75" thickBot="1" x14ac:dyDescent="0.3">
      <c r="A34" s="82" t="s">
        <v>24</v>
      </c>
      <c r="B34" s="83"/>
      <c r="C34" s="59" t="s">
        <v>75</v>
      </c>
      <c r="D34" s="23">
        <f>IF(SUM(D35:D43)+SUM(D54:D55)+D48+D49&gt;160,160,SUM(D35:D43)+SUM(D54:D55)+D48+D49)</f>
        <v>0</v>
      </c>
      <c r="E34" s="6"/>
    </row>
    <row r="35" spans="1:5" ht="30" x14ac:dyDescent="0.25">
      <c r="A35" s="38" t="s">
        <v>51</v>
      </c>
      <c r="B35" s="49" t="s">
        <v>25</v>
      </c>
      <c r="C35" s="63"/>
      <c r="D35" s="50">
        <f>C35*2</f>
        <v>0</v>
      </c>
      <c r="E35" s="42" t="s">
        <v>82</v>
      </c>
    </row>
    <row r="36" spans="1:5" ht="75" x14ac:dyDescent="0.25">
      <c r="A36" s="43" t="s">
        <v>52</v>
      </c>
      <c r="B36" s="51" t="s">
        <v>38</v>
      </c>
      <c r="C36" s="64"/>
      <c r="D36" s="52">
        <f>C36*10</f>
        <v>0</v>
      </c>
      <c r="E36" s="47" t="s">
        <v>83</v>
      </c>
    </row>
    <row r="37" spans="1:5" x14ac:dyDescent="0.25">
      <c r="A37" s="53" t="s">
        <v>53</v>
      </c>
      <c r="B37" s="51" t="s">
        <v>22</v>
      </c>
      <c r="C37" s="64"/>
      <c r="D37" s="52">
        <f>C37*5</f>
        <v>0</v>
      </c>
      <c r="E37" s="47" t="s">
        <v>84</v>
      </c>
    </row>
    <row r="38" spans="1:5" ht="105" x14ac:dyDescent="0.25">
      <c r="A38" s="43" t="s">
        <v>91</v>
      </c>
      <c r="B38" s="51" t="s">
        <v>39</v>
      </c>
      <c r="C38" s="71"/>
      <c r="D38" s="72">
        <f>C38*5/6</f>
        <v>0</v>
      </c>
      <c r="E38" s="47" t="s">
        <v>92</v>
      </c>
    </row>
    <row r="39" spans="1:5" ht="75" x14ac:dyDescent="0.25">
      <c r="A39" s="53" t="s">
        <v>54</v>
      </c>
      <c r="B39" s="51" t="s">
        <v>39</v>
      </c>
      <c r="C39" s="64"/>
      <c r="D39" s="52">
        <f>C39*1</f>
        <v>0</v>
      </c>
      <c r="E39" s="47" t="s">
        <v>85</v>
      </c>
    </row>
    <row r="40" spans="1:5" ht="30" x14ac:dyDescent="0.25">
      <c r="A40" s="43" t="s">
        <v>55</v>
      </c>
      <c r="B40" s="51" t="s">
        <v>22</v>
      </c>
      <c r="C40" s="64"/>
      <c r="D40" s="52">
        <f>C40*1</f>
        <v>0</v>
      </c>
      <c r="E40" s="47" t="s">
        <v>86</v>
      </c>
    </row>
    <row r="41" spans="1:5" ht="30" x14ac:dyDescent="0.25">
      <c r="A41" s="53" t="s">
        <v>56</v>
      </c>
      <c r="B41" s="51" t="s">
        <v>22</v>
      </c>
      <c r="C41" s="64"/>
      <c r="D41" s="52">
        <f>C41*10</f>
        <v>0</v>
      </c>
      <c r="E41" s="47" t="s">
        <v>93</v>
      </c>
    </row>
    <row r="42" spans="1:5" ht="30" x14ac:dyDescent="0.25">
      <c r="A42" s="53" t="s">
        <v>57</v>
      </c>
      <c r="B42" s="51" t="s">
        <v>26</v>
      </c>
      <c r="C42" s="64"/>
      <c r="D42" s="52">
        <f>C42*10</f>
        <v>0</v>
      </c>
      <c r="E42" s="47" t="s">
        <v>94</v>
      </c>
    </row>
    <row r="43" spans="1:5" ht="45" customHeight="1" x14ac:dyDescent="0.25">
      <c r="A43" s="86" t="s">
        <v>58</v>
      </c>
      <c r="B43" s="51" t="s">
        <v>22</v>
      </c>
      <c r="C43" s="52">
        <f>SUM(C44:C47)</f>
        <v>0</v>
      </c>
      <c r="D43" s="52">
        <f>C43*0.5</f>
        <v>0</v>
      </c>
      <c r="E43" s="47" t="s">
        <v>95</v>
      </c>
    </row>
    <row r="44" spans="1:5" x14ac:dyDescent="0.25">
      <c r="A44" s="87"/>
      <c r="B44" s="69" t="s">
        <v>67</v>
      </c>
      <c r="C44" s="64"/>
      <c r="D44" s="52"/>
      <c r="E44" s="47"/>
    </row>
    <row r="45" spans="1:5" x14ac:dyDescent="0.25">
      <c r="A45" s="87"/>
      <c r="B45" s="69" t="s">
        <v>68</v>
      </c>
      <c r="C45" s="64"/>
      <c r="D45" s="52"/>
      <c r="E45" s="47"/>
    </row>
    <row r="46" spans="1:5" x14ac:dyDescent="0.25">
      <c r="A46" s="87"/>
      <c r="B46" s="69" t="s">
        <v>69</v>
      </c>
      <c r="C46" s="64"/>
      <c r="D46" s="52"/>
      <c r="E46" s="47"/>
    </row>
    <row r="47" spans="1:5" x14ac:dyDescent="0.25">
      <c r="A47" s="88"/>
      <c r="B47" s="69" t="s">
        <v>70</v>
      </c>
      <c r="C47" s="64"/>
      <c r="D47" s="52"/>
      <c r="E47" s="47"/>
    </row>
    <row r="48" spans="1:5" ht="45" x14ac:dyDescent="0.25">
      <c r="A48" s="53" t="s">
        <v>59</v>
      </c>
      <c r="B48" s="51" t="s">
        <v>22</v>
      </c>
      <c r="C48" s="64"/>
      <c r="D48" s="52">
        <f>C48*20</f>
        <v>0</v>
      </c>
      <c r="E48" s="47" t="s">
        <v>96</v>
      </c>
    </row>
    <row r="49" spans="1:5" ht="30" x14ac:dyDescent="0.25">
      <c r="A49" s="86" t="s">
        <v>60</v>
      </c>
      <c r="B49" s="51" t="s">
        <v>40</v>
      </c>
      <c r="C49" s="52">
        <f>SUM(C50:C53)</f>
        <v>0</v>
      </c>
      <c r="D49" s="52">
        <f>C49*1</f>
        <v>0</v>
      </c>
      <c r="E49" s="47" t="s">
        <v>97</v>
      </c>
    </row>
    <row r="50" spans="1:5" x14ac:dyDescent="0.25">
      <c r="A50" s="87"/>
      <c r="B50" s="69" t="s">
        <v>71</v>
      </c>
      <c r="C50" s="64"/>
      <c r="D50" s="52"/>
      <c r="E50" s="47"/>
    </row>
    <row r="51" spans="1:5" x14ac:dyDescent="0.25">
      <c r="A51" s="87"/>
      <c r="B51" s="69" t="s">
        <v>72</v>
      </c>
      <c r="C51" s="64"/>
      <c r="D51" s="52"/>
      <c r="E51" s="47"/>
    </row>
    <row r="52" spans="1:5" x14ac:dyDescent="0.25">
      <c r="A52" s="87"/>
      <c r="B52" s="69" t="s">
        <v>73</v>
      </c>
      <c r="C52" s="64"/>
      <c r="D52" s="52"/>
      <c r="E52" s="47"/>
    </row>
    <row r="53" spans="1:5" x14ac:dyDescent="0.25">
      <c r="A53" s="88"/>
      <c r="B53" s="69" t="s">
        <v>74</v>
      </c>
      <c r="C53" s="64"/>
      <c r="D53" s="52"/>
      <c r="E53" s="47"/>
    </row>
    <row r="54" spans="1:5" ht="45" x14ac:dyDescent="0.25">
      <c r="A54" s="43" t="s">
        <v>61</v>
      </c>
      <c r="B54" s="54" t="s">
        <v>23</v>
      </c>
      <c r="C54" s="45"/>
      <c r="D54" s="55">
        <f>C54*45</f>
        <v>0</v>
      </c>
      <c r="E54" s="47" t="s">
        <v>114</v>
      </c>
    </row>
    <row r="55" spans="1:5" ht="30" x14ac:dyDescent="0.25">
      <c r="A55" s="35" t="s">
        <v>62</v>
      </c>
      <c r="B55" s="56" t="s">
        <v>113</v>
      </c>
      <c r="C55" s="14"/>
      <c r="D55" s="8">
        <f>IF(C55*1&gt;15,15,C55*1)</f>
        <v>0</v>
      </c>
      <c r="E55" s="9" t="s">
        <v>103</v>
      </c>
    </row>
    <row r="56" spans="1:5" x14ac:dyDescent="0.25">
      <c r="A56" s="37"/>
      <c r="B56" s="27"/>
      <c r="C56" s="29"/>
      <c r="D56" s="5"/>
      <c r="E56" s="7"/>
    </row>
    <row r="57" spans="1:5" ht="15.75" thickBot="1" x14ac:dyDescent="0.3">
      <c r="A57" s="84" t="s">
        <v>27</v>
      </c>
      <c r="B57" s="85"/>
      <c r="C57" s="59" t="s">
        <v>75</v>
      </c>
      <c r="D57" s="23">
        <f>IF(SUM(D58:D62)&gt;160,160,SUM(D58:D62))</f>
        <v>0</v>
      </c>
      <c r="E57" s="6"/>
    </row>
    <row r="58" spans="1:5" ht="45" customHeight="1" x14ac:dyDescent="0.25">
      <c r="A58" s="38" t="s">
        <v>63</v>
      </c>
      <c r="B58" s="49" t="s">
        <v>40</v>
      </c>
      <c r="C58" s="63"/>
      <c r="D58" s="50">
        <f>C58*45</f>
        <v>0</v>
      </c>
      <c r="E58" s="42" t="s">
        <v>109</v>
      </c>
    </row>
    <row r="59" spans="1:5" ht="45" x14ac:dyDescent="0.25">
      <c r="A59" s="43" t="s">
        <v>32</v>
      </c>
      <c r="B59" s="51" t="s">
        <v>16</v>
      </c>
      <c r="C59" s="64"/>
      <c r="D59" s="52">
        <f>C59*45</f>
        <v>0</v>
      </c>
      <c r="E59" s="47" t="s">
        <v>104</v>
      </c>
    </row>
    <row r="60" spans="1:5" ht="30" x14ac:dyDescent="0.25">
      <c r="A60" s="53" t="s">
        <v>28</v>
      </c>
      <c r="B60" s="57" t="s">
        <v>29</v>
      </c>
      <c r="C60" s="64"/>
      <c r="D60" s="52">
        <f>C60*10</f>
        <v>0</v>
      </c>
      <c r="E60" s="47" t="s">
        <v>87</v>
      </c>
    </row>
    <row r="61" spans="1:5" ht="30" x14ac:dyDescent="0.25">
      <c r="A61" s="53" t="s">
        <v>64</v>
      </c>
      <c r="B61" s="51" t="s">
        <v>41</v>
      </c>
      <c r="C61" s="64"/>
      <c r="D61" s="52">
        <f>IF(C61*1&gt;20,20,C61*1)</f>
        <v>0</v>
      </c>
      <c r="E61" s="47" t="s">
        <v>105</v>
      </c>
    </row>
    <row r="62" spans="1:5" ht="90" x14ac:dyDescent="0.25">
      <c r="A62" s="36" t="s">
        <v>65</v>
      </c>
      <c r="B62" s="31" t="s">
        <v>41</v>
      </c>
      <c r="C62" s="14"/>
      <c r="D62" s="33">
        <f>IF(C62*1&gt;5,5,C62*1)</f>
        <v>0</v>
      </c>
      <c r="E62" s="9" t="s">
        <v>106</v>
      </c>
    </row>
    <row r="63" spans="1:5" x14ac:dyDescent="0.25">
      <c r="A63" s="34"/>
      <c r="B63" s="26"/>
      <c r="C63" s="29"/>
      <c r="D63" s="28"/>
      <c r="E63" s="7"/>
    </row>
    <row r="64" spans="1:5" ht="15.75" thickBot="1" x14ac:dyDescent="0.3">
      <c r="A64" s="84" t="s">
        <v>30</v>
      </c>
      <c r="B64" s="85"/>
      <c r="C64" s="59" t="s">
        <v>88</v>
      </c>
      <c r="D64" s="23">
        <f>IF(SUM(D65:D67)&gt;20,20,SUM(D65:D67))</f>
        <v>0</v>
      </c>
      <c r="E64" s="6"/>
    </row>
    <row r="65" spans="1:6" x14ac:dyDescent="0.25">
      <c r="A65" s="38" t="s">
        <v>31</v>
      </c>
      <c r="B65" s="49" t="s">
        <v>22</v>
      </c>
      <c r="C65" s="63"/>
      <c r="D65" s="50">
        <f>C65*0.5</f>
        <v>0</v>
      </c>
      <c r="E65" s="42" t="s">
        <v>95</v>
      </c>
    </row>
    <row r="66" spans="1:6" ht="60" x14ac:dyDescent="0.25">
      <c r="A66" s="53" t="s">
        <v>110</v>
      </c>
      <c r="B66" s="51" t="s">
        <v>22</v>
      </c>
      <c r="C66" s="64"/>
      <c r="D66" s="52">
        <f>C66*4</f>
        <v>0</v>
      </c>
      <c r="E66" s="47" t="s">
        <v>107</v>
      </c>
    </row>
    <row r="67" spans="1:6" ht="30.75" thickBot="1" x14ac:dyDescent="0.3">
      <c r="A67" s="36" t="s">
        <v>66</v>
      </c>
      <c r="B67" s="30" t="s">
        <v>22</v>
      </c>
      <c r="C67" s="14"/>
      <c r="D67" s="32">
        <f>C67*20</f>
        <v>0</v>
      </c>
      <c r="E67" s="9" t="s">
        <v>108</v>
      </c>
    </row>
    <row r="68" spans="1:6" ht="15.75" thickBot="1" x14ac:dyDescent="0.3">
      <c r="B68" s="90" t="s">
        <v>7</v>
      </c>
      <c r="C68" s="91"/>
      <c r="D68" s="68">
        <f>D15+D25+D29+D34+D57+D64</f>
        <v>0</v>
      </c>
      <c r="E68" s="4" t="s">
        <v>89</v>
      </c>
    </row>
    <row r="69" spans="1:6" ht="15.75" thickBot="1" x14ac:dyDescent="0.3">
      <c r="B69" s="22"/>
      <c r="D69" s="70">
        <f>D68*6/5</f>
        <v>0</v>
      </c>
      <c r="E69" s="12" t="s">
        <v>8</v>
      </c>
    </row>
    <row r="70" spans="1:6" ht="15.75" thickBot="1" x14ac:dyDescent="0.3">
      <c r="B70" s="89" t="s">
        <v>120</v>
      </c>
      <c r="C70" s="89"/>
      <c r="D70" s="92"/>
      <c r="E70" s="4" t="s">
        <v>89</v>
      </c>
    </row>
    <row r="71" spans="1:6" ht="15.75" thickBot="1" x14ac:dyDescent="0.3">
      <c r="A71" s="4"/>
      <c r="B71" s="22"/>
      <c r="D71" s="93"/>
      <c r="E71" s="12" t="s">
        <v>8</v>
      </c>
    </row>
    <row r="72" spans="1:6" x14ac:dyDescent="0.25">
      <c r="B72" s="25"/>
      <c r="C72" s="24"/>
    </row>
    <row r="73" spans="1:6" x14ac:dyDescent="0.25">
      <c r="D73" s="22" t="s">
        <v>90</v>
      </c>
      <c r="E73" s="22"/>
    </row>
    <row r="74" spans="1:6" x14ac:dyDescent="0.25">
      <c r="B74" s="25"/>
      <c r="C74" s="24"/>
      <c r="D74" s="24"/>
      <c r="E74" s="22"/>
    </row>
    <row r="76" spans="1:6" ht="34.5" customHeight="1" x14ac:dyDescent="0.25">
      <c r="A76" s="81" t="s">
        <v>9</v>
      </c>
      <c r="B76" s="81"/>
      <c r="C76" s="81"/>
      <c r="D76" s="81"/>
      <c r="E76" s="81"/>
    </row>
    <row r="77" spans="1:6" x14ac:dyDescent="0.25">
      <c r="A77" s="95"/>
      <c r="B77" s="95"/>
      <c r="C77" s="95"/>
      <c r="D77" s="95"/>
      <c r="E77" s="95"/>
    </row>
    <row r="79" spans="1:6" x14ac:dyDescent="0.25">
      <c r="A79" s="74" t="s">
        <v>121</v>
      </c>
      <c r="B79" s="94"/>
      <c r="C79" s="96"/>
      <c r="D79" s="94" t="s">
        <v>122</v>
      </c>
      <c r="E79" s="94"/>
      <c r="F79" s="97"/>
    </row>
    <row r="80" spans="1:6" x14ac:dyDescent="0.25">
      <c r="D80" s="62"/>
      <c r="E80" s="62"/>
    </row>
    <row r="81" spans="1:3" x14ac:dyDescent="0.25">
      <c r="A81" s="80" t="s">
        <v>119</v>
      </c>
      <c r="B81" s="80"/>
      <c r="C81" s="80"/>
    </row>
    <row r="83" spans="1:3" x14ac:dyDescent="0.25">
      <c r="A83" s="3" t="s">
        <v>10</v>
      </c>
      <c r="B83" s="16" t="s">
        <v>11</v>
      </c>
    </row>
  </sheetData>
  <sheetProtection algorithmName="SHA-512" hashValue="k+wLmUIawvEDumYRZ6pK80K+pU4sZmAeaAekHpi3oIh/kZYJldj6RVf/v2ryqi1DvIxXOjvNlFgXsr2pxR/Mew==" saltValue="BMf3YzO8uamPIgr7xW+PIA==" spinCount="100000" sheet="1" objects="1" scenarios="1" selectLockedCells="1"/>
  <mergeCells count="18">
    <mergeCell ref="A81:C81"/>
    <mergeCell ref="A76:E76"/>
    <mergeCell ref="A15:B15"/>
    <mergeCell ref="A25:B25"/>
    <mergeCell ref="A29:B29"/>
    <mergeCell ref="A34:B34"/>
    <mergeCell ref="B68:C68"/>
    <mergeCell ref="A57:B57"/>
    <mergeCell ref="A64:B64"/>
    <mergeCell ref="A43:A47"/>
    <mergeCell ref="A49:A53"/>
    <mergeCell ref="B70:C70"/>
    <mergeCell ref="A10:E11"/>
    <mergeCell ref="A5:E5"/>
    <mergeCell ref="B2:E2"/>
    <mergeCell ref="B3:E3"/>
    <mergeCell ref="B7:E7"/>
    <mergeCell ref="D8:E8"/>
  </mergeCells>
  <conditionalFormatting sqref="D68">
    <cfRule type="cellIs" dxfId="7" priority="7" operator="lessThan">
      <formula>180</formula>
    </cfRule>
    <cfRule type="cellIs" dxfId="6" priority="8" operator="greaterThanOrEqual">
      <formula>180</formula>
    </cfRule>
  </conditionalFormatting>
  <conditionalFormatting sqref="D69">
    <cfRule type="cellIs" dxfId="5" priority="5" operator="lessThan">
      <formula>216</formula>
    </cfRule>
    <cfRule type="cellIs" dxfId="4" priority="6" operator="greaterThanOrEqual">
      <formula>216</formula>
    </cfRule>
  </conditionalFormatting>
  <conditionalFormatting sqref="D70">
    <cfRule type="cellIs" dxfId="3" priority="3" operator="lessThan">
      <formula>180</formula>
    </cfRule>
    <cfRule type="cellIs" dxfId="2" priority="4" operator="greaterThanOrEqual">
      <formula>180</formula>
    </cfRule>
  </conditionalFormatting>
  <conditionalFormatting sqref="D71">
    <cfRule type="cellIs" dxfId="1" priority="1" operator="lessThan">
      <formula>216</formula>
    </cfRule>
    <cfRule type="cellIs" dxfId="0" priority="2" operator="greaterThanOrEqual">
      <formula>216</formula>
    </cfRule>
  </conditionalFormatting>
  <hyperlinks>
    <hyperlink ref="A81:C81" r:id="rId1" display="                      Assinatura Digital para entrega online do formulário." xr:uid="{537C3F7A-0B5B-4B6C-A6C6-547F118C74C3}"/>
  </hyperlinks>
  <printOptions horizontalCentered="1"/>
  <pageMargins left="0.51181102362204722" right="0.51181102362204722" top="0.59055118110236227" bottom="0.59055118110236227" header="0" footer="0"/>
  <pageSetup paperSize="9" scale="69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Formulario_AC</vt:lpstr>
      <vt:lpstr>Formulario_AC!Area_de_impressao</vt:lpstr>
      <vt:lpstr>Formulario_AC!Titulos_de_impressao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</dc:creator>
  <cp:lastModifiedBy>SJI</cp:lastModifiedBy>
  <cp:lastPrinted>2020-11-12T17:25:28Z</cp:lastPrinted>
  <dcterms:created xsi:type="dcterms:W3CDTF">2016-05-09T12:41:47Z</dcterms:created>
  <dcterms:modified xsi:type="dcterms:W3CDTF">2020-11-12T17:36:43Z</dcterms:modified>
</cp:coreProperties>
</file>